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scal Year 16-17\"/>
    </mc:Choice>
  </mc:AlternateContent>
  <bookViews>
    <workbookView xWindow="0" yWindow="0" windowWidth="20490" windowHeight="7620"/>
  </bookViews>
  <sheets>
    <sheet name="August 2016 Newsletter jul tran" sheetId="1" r:id="rId1"/>
  </sheets>
  <definedNames>
    <definedName name="_xlnm._FilterDatabase" localSheetId="0" hidden="1">'August 2016 Newsletter jul tran'!$A$3:$I$71</definedName>
    <definedName name="_xlnm.Print_Area" localSheetId="0">'August 2016 Newsletter jul tran'!$A$1:$I$82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D69" i="1"/>
  <c r="I67" i="1"/>
  <c r="E67" i="1"/>
  <c r="H66" i="1"/>
  <c r="I66" i="1" s="1"/>
  <c r="E66" i="1"/>
  <c r="I65" i="1"/>
  <c r="E65" i="1"/>
  <c r="I64" i="1"/>
  <c r="E64" i="1"/>
  <c r="I63" i="1"/>
  <c r="E63" i="1"/>
  <c r="H62" i="1"/>
  <c r="G62" i="1"/>
  <c r="D62" i="1"/>
  <c r="C62" i="1"/>
  <c r="H44" i="1"/>
  <c r="G44" i="1"/>
  <c r="I44" i="1" s="1"/>
  <c r="D44" i="1"/>
  <c r="E44" i="1" s="1"/>
  <c r="C44" i="1"/>
  <c r="H34" i="1"/>
  <c r="I34" i="1" s="1"/>
  <c r="G34" i="1"/>
  <c r="D34" i="1"/>
  <c r="C34" i="1"/>
  <c r="I32" i="1"/>
  <c r="I27" i="1"/>
  <c r="I26" i="1"/>
  <c r="E26" i="1"/>
  <c r="I25" i="1"/>
  <c r="E25" i="1"/>
  <c r="I23" i="1"/>
  <c r="D23" i="1"/>
  <c r="E23" i="1" s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D15" i="1"/>
  <c r="E15" i="1" s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G7" i="1"/>
  <c r="I7" i="1" s="1"/>
  <c r="E7" i="1"/>
  <c r="I6" i="1"/>
  <c r="D6" i="1"/>
  <c r="E6" i="1" s="1"/>
  <c r="I5" i="1"/>
  <c r="E5" i="1"/>
  <c r="C68" i="1" l="1"/>
  <c r="H68" i="1"/>
  <c r="H70" i="1" s="1"/>
  <c r="I62" i="1"/>
  <c r="D68" i="1"/>
  <c r="D70" i="1" s="1"/>
  <c r="E34" i="1"/>
  <c r="E62" i="1"/>
  <c r="E68" i="1" s="1"/>
  <c r="I68" i="1"/>
  <c r="G68" i="1"/>
  <c r="I71" i="1" s="1"/>
  <c r="E71" i="1" l="1"/>
</calcChain>
</file>

<file path=xl/sharedStrings.xml><?xml version="1.0" encoding="utf-8"?>
<sst xmlns="http://schemas.openxmlformats.org/spreadsheetml/2006/main" count="89" uniqueCount="83">
  <si>
    <t>Treasury Report Year to Date</t>
  </si>
  <si>
    <t xml:space="preserve">          Ending July 2016</t>
  </si>
  <si>
    <t xml:space="preserve"> </t>
  </si>
  <si>
    <t>Category/Account Name</t>
  </si>
  <si>
    <t>Budget Income</t>
  </si>
  <si>
    <t>Actual Income</t>
  </si>
  <si>
    <t xml:space="preserve"> Actual Income less Budget</t>
  </si>
  <si>
    <t>Budget Expense</t>
  </si>
  <si>
    <t xml:space="preserve"> Actual Expense</t>
  </si>
  <si>
    <t>Budget Expense less Actual</t>
  </si>
  <si>
    <t>BLOCK EXCHANGE</t>
  </si>
  <si>
    <t>BUS TOUR</t>
  </si>
  <si>
    <t>CHILDRENS EMERGENCY FUND (CEF)</t>
  </si>
  <si>
    <t>COMMUNITY CONNECTIONS</t>
  </si>
  <si>
    <t>HOME OF THE BRAVE</t>
  </si>
  <si>
    <t>EXECUTIVE BOARD</t>
  </si>
  <si>
    <t>Capital</t>
  </si>
  <si>
    <t>Fixed</t>
  </si>
  <si>
    <t>Grants</t>
  </si>
  <si>
    <t>Interest - Certificates of Deposits</t>
  </si>
  <si>
    <t>Interest - Checking</t>
  </si>
  <si>
    <t>Bank Service Charge</t>
  </si>
  <si>
    <t xml:space="preserve">Bank Adjustments </t>
  </si>
  <si>
    <t>FALL RETREAT</t>
  </si>
  <si>
    <t>FALL RETREAT 16-17</t>
  </si>
  <si>
    <t xml:space="preserve">FUND RAISING/OPPORTUNITY QUILT  </t>
  </si>
  <si>
    <t xml:space="preserve">HELPING HANDS  </t>
  </si>
  <si>
    <t>HISTORIAN</t>
  </si>
  <si>
    <t>CALENDARS 16-17</t>
  </si>
  <si>
    <t>Calendars 15-16</t>
  </si>
  <si>
    <t>HISTORIAN FY 13-14</t>
  </si>
  <si>
    <t>LIBRARY</t>
  </si>
  <si>
    <t>MEMBERSHIP</t>
  </si>
  <si>
    <t>Membership Dues FY 16-17</t>
  </si>
  <si>
    <t>Membership Name Badges</t>
  </si>
  <si>
    <t>Misc Exp - Tickets, cards etc</t>
  </si>
  <si>
    <t>Guest Speaker Fee</t>
  </si>
  <si>
    <t>Membership Book (Printing &amp; Postage)</t>
  </si>
  <si>
    <t>Cash for Change Membership &amp; Guest</t>
  </si>
  <si>
    <t>Total Membership</t>
  </si>
  <si>
    <t>PROGRAMS</t>
  </si>
  <si>
    <t>Speakers Expense includes fees,hotel, air fare,etc</t>
  </si>
  <si>
    <t>General Meeting Expense</t>
  </si>
  <si>
    <t>Room Rental- Damage Deposit</t>
  </si>
  <si>
    <t>Room Rental - Classes</t>
  </si>
  <si>
    <t>Classes</t>
  </si>
  <si>
    <t>Class Kits</t>
  </si>
  <si>
    <t>Misc Printing , supplies</t>
  </si>
  <si>
    <t>`</t>
  </si>
  <si>
    <t>Holiday Party</t>
  </si>
  <si>
    <t>Total Programs</t>
  </si>
  <si>
    <t>QUILT SHOW</t>
  </si>
  <si>
    <t>Admissions</t>
  </si>
  <si>
    <t>Award Funds - Handwork Category</t>
  </si>
  <si>
    <t>Award Funds - Vendors</t>
  </si>
  <si>
    <t>Mini Raffle</t>
  </si>
  <si>
    <t>Printing</t>
  </si>
  <si>
    <t>Insurance</t>
  </si>
  <si>
    <t>Room Rental</t>
  </si>
  <si>
    <t>Judging</t>
  </si>
  <si>
    <t xml:space="preserve">Other </t>
  </si>
  <si>
    <t>Vendor</t>
  </si>
  <si>
    <t>Advertisement</t>
  </si>
  <si>
    <t>Charms -15-16</t>
  </si>
  <si>
    <t>Quilt Show 2016-2017 misc</t>
  </si>
  <si>
    <t>Quilt Show15-16 misc</t>
  </si>
  <si>
    <t>Redeposited Cash</t>
  </si>
  <si>
    <t>Mini Raffle FY 15-16</t>
  </si>
  <si>
    <t>Total Quilt Show</t>
  </si>
  <si>
    <t>QUILTS OF VALOR</t>
  </si>
  <si>
    <t>SPRING FLING RETREAT</t>
  </si>
  <si>
    <t>STATE FAIR AWARDS</t>
  </si>
  <si>
    <t>WEBSITE</t>
  </si>
  <si>
    <t>TOTALS</t>
  </si>
  <si>
    <t>CEF Savings Account</t>
  </si>
  <si>
    <t xml:space="preserve">    Total without CEF transactions</t>
  </si>
  <si>
    <t>Transfer</t>
  </si>
  <si>
    <t>Checking Account Ending Balance</t>
  </si>
  <si>
    <t>Childrens Emergency Fund Savings Account</t>
  </si>
  <si>
    <t>Money Market Ending Balance</t>
  </si>
  <si>
    <t>CD - Operating Reserve</t>
  </si>
  <si>
    <t>Current Membership #</t>
  </si>
  <si>
    <t>123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</si>
</sst>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name val="Microsoft Sans Serif"/>
      <family val="2"/>
    </font>
    <font>
      <i/>
      <sz val="8"/>
      <name val="Microsoft Sans Serif"/>
      <family val="2"/>
    </font>
    <font>
      <b/>
      <i/>
      <sz val="8"/>
      <name val="Microsoft Sans Serif"/>
      <family val="2"/>
    </font>
    <font>
      <b/>
      <sz val="8"/>
      <color rgb="FF002060"/>
      <name val="Microsoft Sans Serif"/>
      <family val="2"/>
    </font>
    <font>
      <b/>
      <i/>
      <sz val="8"/>
      <color theme="3" tint="-0.499984740745262"/>
      <name val="Microsoft Sans Serif"/>
      <family val="2"/>
    </font>
    <font>
      <b/>
      <sz val="8"/>
      <color rgb="FFFF0000"/>
      <name val="Microsoft Sans Serif"/>
      <family val="2"/>
    </font>
    <font>
      <sz val="8"/>
      <name val="Microsoft Sans Serif"/>
      <family val="2"/>
    </font>
    <font>
      <sz val="8"/>
      <color theme="3" tint="-0.499984740745262"/>
      <name val="Microsoft Sans Serif"/>
      <family val="2"/>
    </font>
    <font>
      <sz val="8"/>
      <color rgb="FFFF0000"/>
      <name val="Microsoft Sans Serif"/>
      <family val="2"/>
    </font>
    <font>
      <b/>
      <sz val="8"/>
      <color theme="1"/>
      <name val="Microsoft Sans Serif"/>
      <family val="2"/>
    </font>
    <font>
      <b/>
      <u/>
      <sz val="8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14" fontId="4" fillId="0" borderId="0" xfId="0" applyNumberFormat="1" applyFont="1"/>
    <xf numFmtId="44" fontId="3" fillId="0" borderId="0" xfId="0" applyNumberFormat="1" applyFont="1" applyFill="1" applyAlignment="1"/>
    <xf numFmtId="40" fontId="3" fillId="0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0" fontId="6" fillId="0" borderId="2" xfId="0" applyNumberFormat="1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0" xfId="0" applyFont="1" applyAlignment="1"/>
    <xf numFmtId="0" fontId="2" fillId="0" borderId="0" xfId="0" applyFont="1" applyBorder="1" applyAlignment="1"/>
    <xf numFmtId="43" fontId="9" fillId="0" borderId="4" xfId="2" applyNumberFormat="1" applyFont="1" applyFill="1" applyBorder="1"/>
    <xf numFmtId="43" fontId="9" fillId="0" borderId="5" xfId="1" applyNumberFormat="1" applyFont="1" applyFill="1" applyBorder="1"/>
    <xf numFmtId="40" fontId="9" fillId="0" borderId="6" xfId="1" applyNumberFormat="1" applyFont="1" applyFill="1" applyBorder="1"/>
    <xf numFmtId="43" fontId="9" fillId="2" borderId="5" xfId="1" applyNumberFormat="1" applyFont="1" applyFill="1" applyBorder="1"/>
    <xf numFmtId="43" fontId="10" fillId="0" borderId="5" xfId="2" applyNumberFormat="1" applyFont="1" applyBorder="1"/>
    <xf numFmtId="43" fontId="11" fillId="0" borderId="5" xfId="1" applyNumberFormat="1" applyFont="1" applyFill="1" applyBorder="1"/>
    <xf numFmtId="0" fontId="9" fillId="0" borderId="0" xfId="0" applyFont="1" applyFill="1" applyAlignment="1"/>
    <xf numFmtId="0" fontId="2" fillId="0" borderId="0" xfId="0" applyFont="1" applyFill="1" applyBorder="1" applyAlignment="1"/>
    <xf numFmtId="43" fontId="9" fillId="0" borderId="2" xfId="2" applyNumberFormat="1" applyFont="1" applyFill="1" applyBorder="1"/>
    <xf numFmtId="43" fontId="9" fillId="0" borderId="1" xfId="1" applyNumberFormat="1" applyFont="1" applyFill="1" applyBorder="1"/>
    <xf numFmtId="43" fontId="9" fillId="2" borderId="1" xfId="1" applyNumberFormat="1" applyFont="1" applyFill="1" applyBorder="1"/>
    <xf numFmtId="43" fontId="10" fillId="0" borderId="1" xfId="2" applyNumberFormat="1" applyFont="1" applyFill="1" applyBorder="1"/>
    <xf numFmtId="43" fontId="11" fillId="0" borderId="1" xfId="1" applyNumberFormat="1" applyFont="1" applyFill="1" applyBorder="1"/>
    <xf numFmtId="0" fontId="9" fillId="0" borderId="0" xfId="0" applyFont="1" applyBorder="1" applyAlignment="1"/>
    <xf numFmtId="43" fontId="2" fillId="0" borderId="1" xfId="1" applyNumberFormat="1" applyFont="1" applyFill="1" applyBorder="1"/>
    <xf numFmtId="43" fontId="2" fillId="2" borderId="1" xfId="1" applyNumberFormat="1" applyFont="1" applyFill="1" applyBorder="1"/>
    <xf numFmtId="43" fontId="10" fillId="0" borderId="1" xfId="2" applyNumberFormat="1" applyFont="1" applyBorder="1"/>
    <xf numFmtId="43" fontId="2" fillId="0" borderId="0" xfId="1" applyNumberFormat="1" applyFont="1" applyFill="1"/>
    <xf numFmtId="43" fontId="2" fillId="2" borderId="0" xfId="1" applyNumberFormat="1" applyFont="1" applyFill="1"/>
    <xf numFmtId="0" fontId="9" fillId="0" borderId="0" xfId="0" applyFont="1" applyAlignment="1">
      <alignment horizontal="left" indent="2"/>
    </xf>
    <xf numFmtId="0" fontId="2" fillId="0" borderId="0" xfId="0" applyFont="1" applyAlignment="1"/>
    <xf numFmtId="43" fontId="9" fillId="0" borderId="7" xfId="2" applyNumberFormat="1" applyFont="1" applyFill="1" applyBorder="1"/>
    <xf numFmtId="43" fontId="2" fillId="0" borderId="8" xfId="1" applyNumberFormat="1" applyFont="1" applyFill="1" applyBorder="1"/>
    <xf numFmtId="43" fontId="2" fillId="2" borderId="8" xfId="1" applyNumberFormat="1" applyFont="1" applyFill="1" applyBorder="1"/>
    <xf numFmtId="43" fontId="10" fillId="0" borderId="8" xfId="2" applyNumberFormat="1" applyFont="1" applyFill="1" applyBorder="1"/>
    <xf numFmtId="43" fontId="11" fillId="0" borderId="8" xfId="1" applyNumberFormat="1" applyFont="1" applyFill="1" applyBorder="1"/>
    <xf numFmtId="0" fontId="9" fillId="0" borderId="9" xfId="0" applyFont="1" applyFill="1" applyBorder="1" applyAlignment="1"/>
    <xf numFmtId="0" fontId="2" fillId="0" borderId="9" xfId="0" applyFont="1" applyFill="1" applyBorder="1" applyAlignment="1"/>
    <xf numFmtId="40" fontId="9" fillId="0" borderId="7" xfId="1" applyNumberFormat="1" applyFont="1" applyFill="1" applyBorder="1"/>
    <xf numFmtId="0" fontId="9" fillId="0" borderId="0" xfId="0" applyFont="1" applyFill="1" applyAlignment="1">
      <alignment horizontal="left" indent="2"/>
    </xf>
    <xf numFmtId="43" fontId="9" fillId="0" borderId="6" xfId="2" applyNumberFormat="1" applyFont="1" applyFill="1" applyBorder="1"/>
    <xf numFmtId="43" fontId="2" fillId="0" borderId="10" xfId="1" applyNumberFormat="1" applyFont="1" applyFill="1" applyBorder="1"/>
    <xf numFmtId="43" fontId="2" fillId="2" borderId="10" xfId="1" applyNumberFormat="1" applyFont="1" applyFill="1" applyBorder="1"/>
    <xf numFmtId="43" fontId="10" fillId="0" borderId="10" xfId="2" applyNumberFormat="1" applyFont="1" applyFill="1" applyBorder="1"/>
    <xf numFmtId="43" fontId="11" fillId="0" borderId="10" xfId="1" applyNumberFormat="1" applyFont="1" applyFill="1" applyBorder="1"/>
    <xf numFmtId="40" fontId="2" fillId="0" borderId="0" xfId="0" applyNumberFormat="1" applyFont="1"/>
    <xf numFmtId="0" fontId="3" fillId="0" borderId="0" xfId="0" applyFont="1" applyFill="1" applyAlignment="1">
      <alignment horizontal="left" indent="2"/>
    </xf>
    <xf numFmtId="0" fontId="3" fillId="0" borderId="0" xfId="0" applyFont="1" applyFill="1" applyAlignment="1"/>
    <xf numFmtId="43" fontId="3" fillId="0" borderId="6" xfId="2" applyNumberFormat="1" applyFont="1" applyFill="1" applyBorder="1"/>
    <xf numFmtId="43" fontId="3" fillId="2" borderId="6" xfId="2" applyNumberFormat="1" applyFont="1" applyFill="1" applyBorder="1"/>
    <xf numFmtId="40" fontId="3" fillId="0" borderId="6" xfId="1" applyNumberFormat="1" applyFont="1" applyFill="1" applyBorder="1"/>
    <xf numFmtId="40" fontId="3" fillId="0" borderId="2" xfId="1" applyNumberFormat="1" applyFont="1" applyFill="1" applyBorder="1"/>
    <xf numFmtId="40" fontId="9" fillId="0" borderId="2" xfId="1" applyNumberFormat="1" applyFont="1" applyFill="1" applyBorder="1"/>
    <xf numFmtId="0" fontId="2" fillId="0" borderId="0" xfId="0" applyFont="1" applyFill="1" applyAlignment="1"/>
    <xf numFmtId="40" fontId="3" fillId="0" borderId="4" xfId="1" applyNumberFormat="1" applyFont="1" applyFill="1" applyBorder="1"/>
    <xf numFmtId="40" fontId="9" fillId="0" borderId="4" xfId="1" applyNumberFormat="1" applyFont="1" applyFill="1" applyBorder="1"/>
    <xf numFmtId="0" fontId="12" fillId="0" borderId="0" xfId="0" applyFont="1" applyFill="1" applyAlignment="1"/>
    <xf numFmtId="43" fontId="9" fillId="2" borderId="10" xfId="1" applyNumberFormat="1" applyFont="1" applyFill="1" applyBorder="1"/>
    <xf numFmtId="43" fontId="9" fillId="0" borderId="8" xfId="1" applyNumberFormat="1" applyFont="1" applyFill="1" applyBorder="1"/>
    <xf numFmtId="0" fontId="9" fillId="0" borderId="11" xfId="0" applyFont="1" applyFill="1" applyBorder="1" applyAlignment="1"/>
    <xf numFmtId="0" fontId="3" fillId="0" borderId="3" xfId="0" applyFont="1" applyFill="1" applyBorder="1" applyAlignment="1"/>
    <xf numFmtId="43" fontId="12" fillId="0" borderId="5" xfId="1" applyNumberFormat="1" applyFont="1" applyFill="1" applyBorder="1"/>
    <xf numFmtId="43" fontId="12" fillId="2" borderId="5" xfId="1" applyNumberFormat="1" applyFont="1" applyFill="1" applyBorder="1"/>
    <xf numFmtId="0" fontId="9" fillId="0" borderId="0" xfId="0" applyFont="1" applyFill="1" applyBorder="1" applyAlignment="1"/>
    <xf numFmtId="43" fontId="2" fillId="0" borderId="5" xfId="1" applyNumberFormat="1" applyFont="1" applyFill="1" applyBorder="1"/>
    <xf numFmtId="43" fontId="2" fillId="2" borderId="5" xfId="1" applyNumberFormat="1" applyFont="1" applyFill="1" applyBorder="1"/>
    <xf numFmtId="43" fontId="10" fillId="0" borderId="5" xfId="2" applyNumberFormat="1" applyFont="1" applyFill="1" applyBorder="1"/>
    <xf numFmtId="43" fontId="9" fillId="3" borderId="2" xfId="2" applyNumberFormat="1" applyFont="1" applyFill="1" applyBorder="1"/>
    <xf numFmtId="43" fontId="2" fillId="0" borderId="2" xfId="2" applyNumberFormat="1" applyFont="1" applyBorder="1"/>
    <xf numFmtId="43" fontId="2" fillId="0" borderId="1" xfId="1" applyNumberFormat="1" applyFont="1" applyBorder="1"/>
    <xf numFmtId="43" fontId="11" fillId="0" borderId="1" xfId="1" applyNumberFormat="1" applyFont="1" applyBorder="1"/>
    <xf numFmtId="0" fontId="3" fillId="0" borderId="0" xfId="0" applyFont="1" applyFill="1" applyBorder="1" applyAlignment="1"/>
    <xf numFmtId="43" fontId="3" fillId="0" borderId="1" xfId="2" applyNumberFormat="1" applyFont="1" applyFill="1" applyBorder="1"/>
    <xf numFmtId="40" fontId="3" fillId="0" borderId="2" xfId="2" applyNumberFormat="1" applyFont="1" applyFill="1" applyBorder="1"/>
    <xf numFmtId="43" fontId="3" fillId="2" borderId="1" xfId="2" applyNumberFormat="1" applyFont="1" applyFill="1" applyBorder="1"/>
    <xf numFmtId="43" fontId="8" fillId="0" borderId="1" xfId="2" applyNumberFormat="1" applyFont="1" applyFill="1" applyBorder="1"/>
    <xf numFmtId="43" fontId="3" fillId="0" borderId="0" xfId="2" applyNumberFormat="1" applyFont="1" applyFill="1" applyBorder="1"/>
    <xf numFmtId="40" fontId="3" fillId="0" borderId="0" xfId="2" applyNumberFormat="1" applyFont="1" applyFill="1" applyBorder="1"/>
    <xf numFmtId="43" fontId="3" fillId="2" borderId="0" xfId="2" applyNumberFormat="1" applyFont="1" applyFill="1" applyBorder="1"/>
    <xf numFmtId="43" fontId="8" fillId="0" borderId="0" xfId="2" applyNumberFormat="1" applyFont="1" applyFill="1" applyBorder="1"/>
    <xf numFmtId="40" fontId="3" fillId="0" borderId="12" xfId="2" applyNumberFormat="1" applyFont="1" applyFill="1" applyBorder="1"/>
    <xf numFmtId="0" fontId="12" fillId="0" borderId="0" xfId="0" applyFont="1"/>
    <xf numFmtId="43" fontId="12" fillId="0" borderId="0" xfId="0" applyNumberFormat="1" applyFont="1"/>
    <xf numFmtId="43" fontId="12" fillId="2" borderId="0" xfId="0" applyNumberFormat="1" applyFont="1" applyFill="1"/>
    <xf numFmtId="40" fontId="3" fillId="0" borderId="12" xfId="0" applyNumberFormat="1" applyFont="1" applyBorder="1"/>
    <xf numFmtId="43" fontId="2" fillId="0" borderId="0" xfId="0" applyNumberFormat="1" applyFont="1"/>
    <xf numFmtId="40" fontId="9" fillId="0" borderId="0" xfId="0" applyNumberFormat="1" applyFont="1"/>
    <xf numFmtId="43" fontId="2" fillId="2" borderId="0" xfId="0" applyNumberFormat="1" applyFont="1" applyFill="1"/>
    <xf numFmtId="0" fontId="10" fillId="0" borderId="0" xfId="0" applyFont="1"/>
    <xf numFmtId="43" fontId="11" fillId="0" borderId="0" xfId="0" applyNumberFormat="1" applyFont="1"/>
    <xf numFmtId="0" fontId="13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tabSelected="1" workbookViewId="0">
      <pane ySplit="4" topLeftCell="A5" activePane="bottomLeft" state="frozen"/>
      <selection pane="bottomLeft" activeCell="M3" sqref="M3"/>
    </sheetView>
  </sheetViews>
  <sheetFormatPr defaultColWidth="31.28515625" defaultRowHeight="10.5" x14ac:dyDescent="0.15"/>
  <cols>
    <col min="1" max="1" width="10.5703125" style="1" customWidth="1"/>
    <col min="2" max="2" width="34.5703125" style="1" bestFit="1" customWidth="1"/>
    <col min="3" max="3" width="11.42578125" style="1" customWidth="1"/>
    <col min="4" max="4" width="11.28515625" style="1" customWidth="1"/>
    <col min="5" max="5" width="10.85546875" style="1" customWidth="1"/>
    <col min="6" max="6" width="3" style="1" customWidth="1"/>
    <col min="7" max="7" width="11.42578125" style="1" customWidth="1"/>
    <col min="8" max="8" width="11.5703125" style="1" bestFit="1" customWidth="1"/>
    <col min="9" max="9" width="11" style="1" customWidth="1"/>
    <col min="10" max="10" width="7.5703125" style="1" customWidth="1"/>
    <col min="11" max="11" width="22" style="49" customWidth="1"/>
    <col min="12" max="16384" width="31.28515625" style="1"/>
  </cols>
  <sheetData>
    <row r="1" spans="1:9" x14ac:dyDescent="0.15">
      <c r="E1" s="1" t="s">
        <v>0</v>
      </c>
    </row>
    <row r="2" spans="1:9" x14ac:dyDescent="0.15">
      <c r="E2" s="1" t="s">
        <v>1</v>
      </c>
    </row>
    <row r="3" spans="1:9" ht="12.75" customHeight="1" x14ac:dyDescent="0.15">
      <c r="A3" s="2" t="s">
        <v>2</v>
      </c>
      <c r="B3" s="3" t="s">
        <v>2</v>
      </c>
      <c r="C3" s="4"/>
      <c r="D3" s="4"/>
      <c r="E3" s="5"/>
      <c r="F3" s="4"/>
      <c r="G3" s="4"/>
      <c r="H3" s="4"/>
      <c r="I3" s="5"/>
    </row>
    <row r="4" spans="1:9" ht="31.5" x14ac:dyDescent="0.15">
      <c r="A4" s="2" t="s">
        <v>3</v>
      </c>
      <c r="C4" s="6" t="s">
        <v>4</v>
      </c>
      <c r="D4" s="7" t="s">
        <v>5</v>
      </c>
      <c r="E4" s="8" t="s">
        <v>6</v>
      </c>
      <c r="F4" s="9"/>
      <c r="G4" s="10" t="s">
        <v>7</v>
      </c>
      <c r="H4" s="11" t="s">
        <v>8</v>
      </c>
      <c r="I4" s="8" t="s">
        <v>9</v>
      </c>
    </row>
    <row r="5" spans="1:9" x14ac:dyDescent="0.15">
      <c r="A5" s="12" t="s">
        <v>10</v>
      </c>
      <c r="B5" s="13"/>
      <c r="C5" s="14">
        <v>0</v>
      </c>
      <c r="D5" s="15">
        <v>0</v>
      </c>
      <c r="E5" s="16">
        <f t="shared" ref="E5:E26" si="0">D5-C5</f>
        <v>0</v>
      </c>
      <c r="F5" s="17"/>
      <c r="G5" s="18">
        <v>140</v>
      </c>
      <c r="H5" s="19">
        <v>0</v>
      </c>
      <c r="I5" s="16">
        <f t="shared" ref="I5:I12" si="1">G5-H5</f>
        <v>140</v>
      </c>
    </row>
    <row r="6" spans="1:9" x14ac:dyDescent="0.15">
      <c r="A6" s="20" t="s">
        <v>11</v>
      </c>
      <c r="B6" s="21"/>
      <c r="C6" s="22">
        <v>1800</v>
      </c>
      <c r="D6" s="23">
        <f>90-90</f>
        <v>0</v>
      </c>
      <c r="E6" s="16">
        <f t="shared" si="0"/>
        <v>-1800</v>
      </c>
      <c r="F6" s="24"/>
      <c r="G6" s="25">
        <v>1800</v>
      </c>
      <c r="H6" s="26">
        <v>0</v>
      </c>
      <c r="I6" s="16">
        <f t="shared" si="1"/>
        <v>1800</v>
      </c>
    </row>
    <row r="7" spans="1:9" x14ac:dyDescent="0.15">
      <c r="A7" s="12" t="s">
        <v>12</v>
      </c>
      <c r="B7" s="27"/>
      <c r="C7" s="22"/>
      <c r="D7" s="28">
        <v>0</v>
      </c>
      <c r="E7" s="16">
        <f t="shared" si="0"/>
        <v>0</v>
      </c>
      <c r="F7" s="29"/>
      <c r="G7" s="30">
        <f>60</f>
        <v>60</v>
      </c>
      <c r="H7" s="26">
        <v>0</v>
      </c>
      <c r="I7" s="16">
        <f t="shared" si="1"/>
        <v>60</v>
      </c>
    </row>
    <row r="8" spans="1:9" x14ac:dyDescent="0.15">
      <c r="A8" s="12" t="s">
        <v>13</v>
      </c>
      <c r="B8" s="13"/>
      <c r="C8" s="22"/>
      <c r="D8" s="31">
        <v>0</v>
      </c>
      <c r="E8" s="16">
        <f t="shared" si="0"/>
        <v>0</v>
      </c>
      <c r="F8" s="32"/>
      <c r="G8" s="30">
        <v>500</v>
      </c>
      <c r="H8" s="26">
        <v>0</v>
      </c>
      <c r="I8" s="16">
        <f t="shared" si="1"/>
        <v>500</v>
      </c>
    </row>
    <row r="9" spans="1:9" x14ac:dyDescent="0.15">
      <c r="A9" s="12" t="s">
        <v>14</v>
      </c>
      <c r="B9" s="27"/>
      <c r="C9" s="22"/>
      <c r="D9" s="28">
        <v>0</v>
      </c>
      <c r="E9" s="16">
        <f t="shared" si="0"/>
        <v>0</v>
      </c>
      <c r="F9" s="29"/>
      <c r="G9" s="30">
        <v>1000</v>
      </c>
      <c r="H9" s="26">
        <v>0</v>
      </c>
      <c r="I9" s="16">
        <f t="shared" si="1"/>
        <v>1000</v>
      </c>
    </row>
    <row r="10" spans="1:9" x14ac:dyDescent="0.15">
      <c r="A10" s="12" t="s">
        <v>15</v>
      </c>
      <c r="B10" s="13"/>
      <c r="C10" s="22"/>
      <c r="D10" s="23"/>
      <c r="E10" s="16">
        <f t="shared" si="0"/>
        <v>0</v>
      </c>
      <c r="F10" s="24"/>
      <c r="G10" s="30">
        <v>1500</v>
      </c>
      <c r="H10" s="26">
        <v>0</v>
      </c>
      <c r="I10" s="16">
        <f t="shared" si="1"/>
        <v>1500</v>
      </c>
    </row>
    <row r="11" spans="1:9" x14ac:dyDescent="0.15">
      <c r="A11" s="33"/>
      <c r="B11" s="12" t="s">
        <v>16</v>
      </c>
      <c r="C11" s="22"/>
      <c r="D11" s="28"/>
      <c r="E11" s="16">
        <f t="shared" si="0"/>
        <v>0</v>
      </c>
      <c r="F11" s="29"/>
      <c r="G11" s="30">
        <v>1500</v>
      </c>
      <c r="H11" s="26">
        <v>0</v>
      </c>
      <c r="I11" s="16">
        <f t="shared" si="1"/>
        <v>1500</v>
      </c>
    </row>
    <row r="12" spans="1:9" x14ac:dyDescent="0.15">
      <c r="A12" s="33"/>
      <c r="B12" s="12" t="s">
        <v>17</v>
      </c>
      <c r="C12" s="22"/>
      <c r="D12" s="28"/>
      <c r="E12" s="16">
        <f t="shared" si="0"/>
        <v>0</v>
      </c>
      <c r="F12" s="29"/>
      <c r="G12" s="30">
        <v>5665</v>
      </c>
      <c r="H12" s="26">
        <v>0</v>
      </c>
      <c r="I12" s="16">
        <f t="shared" si="1"/>
        <v>5665</v>
      </c>
    </row>
    <row r="13" spans="1:9" x14ac:dyDescent="0.15">
      <c r="A13" s="33"/>
      <c r="B13" s="12" t="s">
        <v>18</v>
      </c>
      <c r="C13" s="22"/>
      <c r="D13" s="28"/>
      <c r="E13" s="16">
        <f t="shared" si="0"/>
        <v>0</v>
      </c>
      <c r="F13" s="29"/>
      <c r="G13" s="30"/>
      <c r="H13" s="26"/>
      <c r="I13" s="16">
        <f>G13+H13</f>
        <v>0</v>
      </c>
    </row>
    <row r="14" spans="1:9" x14ac:dyDescent="0.15">
      <c r="A14" s="33"/>
      <c r="B14" s="12" t="s">
        <v>19</v>
      </c>
      <c r="C14" s="22">
        <v>300</v>
      </c>
      <c r="D14" s="28">
        <v>0</v>
      </c>
      <c r="E14" s="16">
        <f t="shared" si="0"/>
        <v>-300</v>
      </c>
      <c r="F14" s="29"/>
      <c r="G14" s="30"/>
      <c r="H14" s="26"/>
      <c r="I14" s="16">
        <f>G14+H14</f>
        <v>0</v>
      </c>
    </row>
    <row r="15" spans="1:9" x14ac:dyDescent="0.15">
      <c r="A15" s="33"/>
      <c r="B15" s="34" t="s">
        <v>20</v>
      </c>
      <c r="C15" s="22"/>
      <c r="D15" s="28">
        <f>0.27+0</f>
        <v>0.27</v>
      </c>
      <c r="E15" s="16">
        <f t="shared" si="0"/>
        <v>0.27</v>
      </c>
      <c r="F15" s="29"/>
      <c r="G15" s="30"/>
      <c r="H15" s="26"/>
      <c r="I15" s="16">
        <f>G15+H15</f>
        <v>0</v>
      </c>
    </row>
    <row r="16" spans="1:9" x14ac:dyDescent="0.15">
      <c r="A16" s="33"/>
      <c r="B16" s="34" t="s">
        <v>21</v>
      </c>
      <c r="C16" s="22"/>
      <c r="D16" s="28"/>
      <c r="E16" s="16">
        <f t="shared" si="0"/>
        <v>0</v>
      </c>
      <c r="F16" s="29"/>
      <c r="G16" s="30"/>
      <c r="H16" s="26">
        <v>6.45</v>
      </c>
      <c r="I16" s="16">
        <f>G16+H16</f>
        <v>6.45</v>
      </c>
    </row>
    <row r="17" spans="1:9" x14ac:dyDescent="0.15">
      <c r="A17" s="33"/>
      <c r="B17" s="34" t="s">
        <v>22</v>
      </c>
      <c r="C17" s="22"/>
      <c r="D17" s="28">
        <v>0</v>
      </c>
      <c r="E17" s="16">
        <f t="shared" si="0"/>
        <v>0</v>
      </c>
      <c r="F17" s="29"/>
      <c r="G17" s="30"/>
      <c r="H17" s="26">
        <v>0</v>
      </c>
      <c r="I17" s="16">
        <f t="shared" ref="I17:I27" si="2">G17-H17</f>
        <v>0</v>
      </c>
    </row>
    <row r="18" spans="1:9" x14ac:dyDescent="0.15">
      <c r="A18" s="20" t="s">
        <v>23</v>
      </c>
      <c r="B18" s="21"/>
      <c r="C18" s="22">
        <v>14000</v>
      </c>
      <c r="D18" s="23">
        <v>0</v>
      </c>
      <c r="E18" s="16">
        <f t="shared" si="0"/>
        <v>-14000</v>
      </c>
      <c r="F18" s="24"/>
      <c r="G18" s="25">
        <v>14000</v>
      </c>
      <c r="H18" s="26">
        <v>0</v>
      </c>
      <c r="I18" s="16">
        <f t="shared" si="2"/>
        <v>14000</v>
      </c>
    </row>
    <row r="19" spans="1:9" x14ac:dyDescent="0.15">
      <c r="A19" s="20" t="s">
        <v>24</v>
      </c>
      <c r="B19" s="21"/>
      <c r="C19" s="22"/>
      <c r="D19" s="23">
        <v>5276.5</v>
      </c>
      <c r="E19" s="16">
        <f t="shared" si="0"/>
        <v>5276.5</v>
      </c>
      <c r="F19" s="24"/>
      <c r="G19" s="25"/>
      <c r="H19" s="26"/>
      <c r="I19" s="16">
        <f t="shared" si="2"/>
        <v>0</v>
      </c>
    </row>
    <row r="20" spans="1:9" x14ac:dyDescent="0.15">
      <c r="A20" s="20" t="s">
        <v>25</v>
      </c>
      <c r="B20" s="21"/>
      <c r="C20" s="22">
        <v>4000</v>
      </c>
      <c r="D20" s="28">
        <v>0</v>
      </c>
      <c r="E20" s="16">
        <f t="shared" si="0"/>
        <v>-4000</v>
      </c>
      <c r="F20" s="29"/>
      <c r="G20" s="25">
        <v>1200</v>
      </c>
      <c r="H20" s="26">
        <v>0</v>
      </c>
      <c r="I20" s="16">
        <f t="shared" si="2"/>
        <v>1200</v>
      </c>
    </row>
    <row r="21" spans="1:9" x14ac:dyDescent="0.15">
      <c r="A21" s="20" t="s">
        <v>26</v>
      </c>
      <c r="B21" s="21"/>
      <c r="C21" s="22"/>
      <c r="D21" s="28">
        <v>0</v>
      </c>
      <c r="E21" s="16">
        <f t="shared" si="0"/>
        <v>0</v>
      </c>
      <c r="F21" s="29"/>
      <c r="G21" s="25">
        <v>500</v>
      </c>
      <c r="H21" s="26">
        <v>0</v>
      </c>
      <c r="I21" s="16">
        <f t="shared" si="2"/>
        <v>500</v>
      </c>
    </row>
    <row r="22" spans="1:9" x14ac:dyDescent="0.15">
      <c r="A22" s="20" t="s">
        <v>27</v>
      </c>
      <c r="B22" s="21"/>
      <c r="C22" s="22"/>
      <c r="D22" s="28">
        <v>0</v>
      </c>
      <c r="E22" s="16">
        <f t="shared" si="0"/>
        <v>0</v>
      </c>
      <c r="F22" s="29"/>
      <c r="G22" s="25">
        <v>100</v>
      </c>
      <c r="H22" s="26"/>
      <c r="I22" s="16">
        <f t="shared" si="2"/>
        <v>100</v>
      </c>
    </row>
    <row r="23" spans="1:9" x14ac:dyDescent="0.15">
      <c r="A23" s="20" t="s">
        <v>28</v>
      </c>
      <c r="B23" s="21"/>
      <c r="C23" s="22">
        <v>250</v>
      </c>
      <c r="D23" s="28">
        <f>17</f>
        <v>17</v>
      </c>
      <c r="E23" s="16">
        <f t="shared" si="0"/>
        <v>-233</v>
      </c>
      <c r="F23" s="29"/>
      <c r="G23" s="25">
        <v>250</v>
      </c>
      <c r="H23" s="26">
        <v>0</v>
      </c>
      <c r="I23" s="16">
        <f t="shared" si="2"/>
        <v>250</v>
      </c>
    </row>
    <row r="24" spans="1:9" x14ac:dyDescent="0.15">
      <c r="A24" s="20" t="s">
        <v>29</v>
      </c>
      <c r="B24" s="21"/>
      <c r="C24" s="22"/>
      <c r="D24" s="28">
        <v>10</v>
      </c>
      <c r="E24" s="16"/>
      <c r="F24" s="29"/>
      <c r="G24" s="25"/>
      <c r="H24" s="26"/>
      <c r="I24" s="16"/>
    </row>
    <row r="25" spans="1:9" x14ac:dyDescent="0.15">
      <c r="A25" s="20" t="s">
        <v>30</v>
      </c>
      <c r="B25" s="21"/>
      <c r="C25" s="22"/>
      <c r="D25" s="28">
        <v>0</v>
      </c>
      <c r="E25" s="16">
        <f t="shared" si="0"/>
        <v>0</v>
      </c>
      <c r="F25" s="29"/>
      <c r="G25" s="25"/>
      <c r="H25" s="26">
        <v>0</v>
      </c>
      <c r="I25" s="16">
        <f t="shared" si="2"/>
        <v>0</v>
      </c>
    </row>
    <row r="26" spans="1:9" x14ac:dyDescent="0.15">
      <c r="A26" s="20" t="s">
        <v>31</v>
      </c>
      <c r="B26" s="21"/>
      <c r="C26" s="35"/>
      <c r="D26" s="36"/>
      <c r="E26" s="16">
        <f t="shared" si="0"/>
        <v>0</v>
      </c>
      <c r="F26" s="37"/>
      <c r="G26" s="38">
        <v>200</v>
      </c>
      <c r="H26" s="39">
        <v>0</v>
      </c>
      <c r="I26" s="16">
        <f t="shared" si="2"/>
        <v>200</v>
      </c>
    </row>
    <row r="27" spans="1:9" x14ac:dyDescent="0.15">
      <c r="A27" s="40" t="s">
        <v>32</v>
      </c>
      <c r="B27" s="41"/>
      <c r="C27" s="22">
        <v>10000</v>
      </c>
      <c r="D27" s="23"/>
      <c r="E27" s="42"/>
      <c r="F27" s="24"/>
      <c r="G27" s="25"/>
      <c r="H27" s="26"/>
      <c r="I27" s="42">
        <f t="shared" si="2"/>
        <v>0</v>
      </c>
    </row>
    <row r="28" spans="1:9" x14ac:dyDescent="0.15">
      <c r="A28" s="20"/>
      <c r="B28" s="21" t="s">
        <v>33</v>
      </c>
      <c r="C28" s="22"/>
      <c r="D28" s="23">
        <v>1960</v>
      </c>
      <c r="E28" s="16"/>
      <c r="F28" s="24"/>
      <c r="G28" s="25"/>
      <c r="H28" s="26"/>
      <c r="I28" s="16"/>
    </row>
    <row r="29" spans="1:9" x14ac:dyDescent="0.15">
      <c r="A29" s="20"/>
      <c r="B29" s="21" t="s">
        <v>34</v>
      </c>
      <c r="C29" s="22"/>
      <c r="D29" s="23">
        <v>0</v>
      </c>
      <c r="E29" s="16"/>
      <c r="F29" s="24"/>
      <c r="G29" s="25"/>
      <c r="H29" s="26"/>
      <c r="I29" s="16"/>
    </row>
    <row r="30" spans="1:9" x14ac:dyDescent="0.15">
      <c r="A30" s="20"/>
      <c r="B30" s="21" t="s">
        <v>35</v>
      </c>
      <c r="C30" s="22"/>
      <c r="D30" s="23"/>
      <c r="E30" s="16"/>
      <c r="F30" s="24"/>
      <c r="G30" s="25"/>
      <c r="H30" s="26">
        <v>0</v>
      </c>
      <c r="I30" s="16"/>
    </row>
    <row r="31" spans="1:9" x14ac:dyDescent="0.15">
      <c r="A31" s="20"/>
      <c r="B31" s="21" t="s">
        <v>36</v>
      </c>
      <c r="C31" s="22"/>
      <c r="D31" s="23">
        <v>0</v>
      </c>
      <c r="E31" s="16"/>
      <c r="F31" s="24"/>
      <c r="G31" s="25"/>
      <c r="H31" s="26"/>
      <c r="I31" s="16"/>
    </row>
    <row r="32" spans="1:9" x14ac:dyDescent="0.15">
      <c r="A32" s="43"/>
      <c r="B32" s="20" t="s">
        <v>37</v>
      </c>
      <c r="C32" s="22"/>
      <c r="D32" s="28">
        <v>6</v>
      </c>
      <c r="E32" s="16"/>
      <c r="F32" s="29"/>
      <c r="G32" s="25">
        <v>800</v>
      </c>
      <c r="H32" s="26">
        <v>0</v>
      </c>
      <c r="I32" s="16">
        <f>G32-H32</f>
        <v>800</v>
      </c>
    </row>
    <row r="33" spans="1:9" x14ac:dyDescent="0.15">
      <c r="A33" s="43"/>
      <c r="B33" s="20" t="s">
        <v>38</v>
      </c>
      <c r="C33" s="44"/>
      <c r="D33" s="45">
        <v>0</v>
      </c>
      <c r="E33" s="16"/>
      <c r="F33" s="46"/>
      <c r="G33" s="47"/>
      <c r="H33" s="48">
        <v>0</v>
      </c>
      <c r="I33" s="16"/>
    </row>
    <row r="34" spans="1:9" x14ac:dyDescent="0.15">
      <c r="A34" s="50" t="s">
        <v>39</v>
      </c>
      <c r="B34" s="51"/>
      <c r="C34" s="52">
        <f>SUM(C27:C32)</f>
        <v>10000</v>
      </c>
      <c r="D34" s="52">
        <f>SUM(D27:D32)</f>
        <v>1966</v>
      </c>
      <c r="E34" s="16">
        <f>D34-C34</f>
        <v>-8034</v>
      </c>
      <c r="F34" s="53"/>
      <c r="G34" s="52">
        <f>SUM(G27:G32)</f>
        <v>800</v>
      </c>
      <c r="H34" s="52">
        <f>SUM(H27:H33)</f>
        <v>0</v>
      </c>
      <c r="I34" s="54">
        <f>G34-H34</f>
        <v>800</v>
      </c>
    </row>
    <row r="35" spans="1:9" x14ac:dyDescent="0.15">
      <c r="A35" s="40" t="s">
        <v>40</v>
      </c>
      <c r="B35" s="41"/>
      <c r="C35" s="22">
        <v>10000</v>
      </c>
      <c r="D35" s="23"/>
      <c r="E35" s="55"/>
      <c r="F35" s="24"/>
      <c r="G35" s="25">
        <v>15000</v>
      </c>
      <c r="H35" s="26"/>
      <c r="I35" s="56"/>
    </row>
    <row r="36" spans="1:9" x14ac:dyDescent="0.15">
      <c r="A36" s="43"/>
      <c r="B36" s="57" t="s">
        <v>41</v>
      </c>
      <c r="C36" s="22"/>
      <c r="D36" s="28"/>
      <c r="E36" s="55"/>
      <c r="F36" s="29"/>
      <c r="G36" s="25"/>
      <c r="H36" s="26">
        <v>0</v>
      </c>
      <c r="I36" s="56"/>
    </row>
    <row r="37" spans="1:9" x14ac:dyDescent="0.15">
      <c r="A37" s="43"/>
      <c r="B37" s="57" t="s">
        <v>42</v>
      </c>
      <c r="C37" s="22"/>
      <c r="D37" s="28"/>
      <c r="E37" s="58"/>
      <c r="F37" s="29"/>
      <c r="G37" s="25"/>
      <c r="H37" s="26">
        <v>0</v>
      </c>
      <c r="I37" s="59"/>
    </row>
    <row r="38" spans="1:9" x14ac:dyDescent="0.15">
      <c r="A38" s="43"/>
      <c r="B38" s="57" t="s">
        <v>43</v>
      </c>
      <c r="C38" s="22"/>
      <c r="D38" s="28"/>
      <c r="E38" s="58"/>
      <c r="F38" s="29"/>
      <c r="G38" s="25"/>
      <c r="H38" s="26">
        <v>250</v>
      </c>
      <c r="I38" s="59"/>
    </row>
    <row r="39" spans="1:9" x14ac:dyDescent="0.15">
      <c r="A39" s="43"/>
      <c r="B39" s="57" t="s">
        <v>44</v>
      </c>
      <c r="C39" s="22"/>
      <c r="D39" s="28"/>
      <c r="E39" s="58"/>
      <c r="F39" s="29"/>
      <c r="G39" s="25"/>
      <c r="H39" s="26">
        <v>240</v>
      </c>
      <c r="I39" s="59"/>
    </row>
    <row r="40" spans="1:9" x14ac:dyDescent="0.15">
      <c r="A40" s="43"/>
      <c r="B40" s="57" t="s">
        <v>45</v>
      </c>
      <c r="C40" s="22"/>
      <c r="D40" s="28">
        <v>900</v>
      </c>
      <c r="E40" s="58"/>
      <c r="F40" s="29"/>
      <c r="G40" s="25"/>
      <c r="H40" s="26">
        <v>0</v>
      </c>
      <c r="I40" s="59"/>
    </row>
    <row r="41" spans="1:9" x14ac:dyDescent="0.15">
      <c r="A41" s="43"/>
      <c r="B41" s="57" t="s">
        <v>46</v>
      </c>
      <c r="C41" s="22"/>
      <c r="D41" s="28">
        <v>415</v>
      </c>
      <c r="E41" s="58"/>
      <c r="F41" s="29"/>
      <c r="G41" s="25"/>
      <c r="H41" s="26"/>
      <c r="I41" s="59"/>
    </row>
    <row r="42" spans="1:9" x14ac:dyDescent="0.15">
      <c r="A42" s="43"/>
      <c r="B42" s="57" t="s">
        <v>47</v>
      </c>
      <c r="C42" s="22"/>
      <c r="D42" s="28"/>
      <c r="E42" s="58"/>
      <c r="F42" s="29"/>
      <c r="G42" s="25"/>
      <c r="H42" s="26">
        <v>0</v>
      </c>
      <c r="I42" s="59"/>
    </row>
    <row r="43" spans="1:9" x14ac:dyDescent="0.15">
      <c r="A43" s="43" t="s">
        <v>48</v>
      </c>
      <c r="B43" s="57" t="s">
        <v>49</v>
      </c>
      <c r="C43" s="22"/>
      <c r="D43" s="28">
        <v>0</v>
      </c>
      <c r="E43" s="59"/>
      <c r="F43" s="29"/>
      <c r="G43" s="25"/>
      <c r="H43" s="26">
        <v>600</v>
      </c>
      <c r="I43" s="59"/>
    </row>
    <row r="44" spans="1:9" x14ac:dyDescent="0.15">
      <c r="A44" s="50" t="s">
        <v>50</v>
      </c>
      <c r="B44" s="60"/>
      <c r="C44" s="52">
        <f>SUM(C35:C43)</f>
        <v>10000</v>
      </c>
      <c r="D44" s="52">
        <f>SUM(D35:D43)</f>
        <v>1315</v>
      </c>
      <c r="E44" s="16">
        <f>D44-C44</f>
        <v>-8685</v>
      </c>
      <c r="F44" s="53"/>
      <c r="G44" s="52">
        <f>SUM(G35:G43)</f>
        <v>15000</v>
      </c>
      <c r="H44" s="52">
        <f>SUM(H35:H43)</f>
        <v>1090</v>
      </c>
      <c r="I44" s="54">
        <f>G44-H44</f>
        <v>13910</v>
      </c>
    </row>
    <row r="45" spans="1:9" x14ac:dyDescent="0.15">
      <c r="A45" s="40" t="s">
        <v>51</v>
      </c>
      <c r="B45" s="40"/>
      <c r="C45" s="22">
        <v>26000</v>
      </c>
      <c r="D45" s="23"/>
      <c r="E45" s="55"/>
      <c r="F45" s="24"/>
      <c r="G45" s="25">
        <v>26000</v>
      </c>
      <c r="H45" s="26">
        <v>0</v>
      </c>
      <c r="I45" s="56"/>
    </row>
    <row r="46" spans="1:9" x14ac:dyDescent="0.15">
      <c r="A46" s="43"/>
      <c r="B46" s="20" t="s">
        <v>52</v>
      </c>
      <c r="C46" s="14"/>
      <c r="D46" s="15">
        <v>0</v>
      </c>
      <c r="E46" s="55"/>
      <c r="F46" s="24"/>
      <c r="G46" s="25"/>
      <c r="H46" s="26">
        <v>0</v>
      </c>
      <c r="I46" s="56"/>
    </row>
    <row r="47" spans="1:9" x14ac:dyDescent="0.15">
      <c r="A47" s="43"/>
      <c r="B47" s="20" t="s">
        <v>53</v>
      </c>
      <c r="C47" s="22"/>
      <c r="D47" s="23"/>
      <c r="E47" s="55"/>
      <c r="F47" s="24"/>
      <c r="G47" s="25"/>
      <c r="H47" s="26">
        <v>0</v>
      </c>
      <c r="I47" s="56"/>
    </row>
    <row r="48" spans="1:9" x14ac:dyDescent="0.15">
      <c r="A48" s="43"/>
      <c r="B48" s="20" t="s">
        <v>54</v>
      </c>
      <c r="C48" s="22"/>
      <c r="D48" s="23">
        <v>0</v>
      </c>
      <c r="E48" s="54"/>
      <c r="F48" s="61"/>
      <c r="G48" s="47"/>
      <c r="H48" s="48">
        <v>0</v>
      </c>
      <c r="I48" s="16"/>
    </row>
    <row r="49" spans="1:12" x14ac:dyDescent="0.15">
      <c r="A49" s="43"/>
      <c r="B49" s="20" t="s">
        <v>55</v>
      </c>
      <c r="C49" s="22"/>
      <c r="D49" s="23">
        <v>0</v>
      </c>
      <c r="E49" s="55"/>
      <c r="F49" s="24"/>
      <c r="G49" s="25"/>
      <c r="H49" s="26">
        <v>0</v>
      </c>
      <c r="I49" s="56"/>
    </row>
    <row r="50" spans="1:12" x14ac:dyDescent="0.15">
      <c r="A50" s="43"/>
      <c r="B50" s="20" t="s">
        <v>56</v>
      </c>
      <c r="C50" s="35"/>
      <c r="D50" s="62"/>
      <c r="E50" s="55"/>
      <c r="F50" s="24"/>
      <c r="G50" s="25"/>
      <c r="H50" s="26">
        <v>240.75</v>
      </c>
      <c r="I50" s="56"/>
      <c r="K50" s="1"/>
    </row>
    <row r="51" spans="1:12" x14ac:dyDescent="0.15">
      <c r="A51" s="20" t="s">
        <v>2</v>
      </c>
      <c r="B51" s="20" t="s">
        <v>57</v>
      </c>
      <c r="C51" s="35"/>
      <c r="D51" s="36"/>
      <c r="E51" s="55"/>
      <c r="F51" s="29"/>
      <c r="G51" s="25">
        <v>450</v>
      </c>
      <c r="H51" s="26"/>
      <c r="I51" s="56"/>
      <c r="L51" s="49"/>
    </row>
    <row r="52" spans="1:12" x14ac:dyDescent="0.15">
      <c r="A52" s="20"/>
      <c r="B52" s="20" t="s">
        <v>58</v>
      </c>
      <c r="C52" s="35"/>
      <c r="D52" s="36"/>
      <c r="E52" s="55"/>
      <c r="F52" s="29"/>
      <c r="G52" s="25"/>
      <c r="H52" s="26">
        <v>0</v>
      </c>
      <c r="I52" s="56"/>
      <c r="L52" s="49"/>
    </row>
    <row r="53" spans="1:12" x14ac:dyDescent="0.15">
      <c r="A53" s="20"/>
      <c r="B53" s="20" t="s">
        <v>59</v>
      </c>
      <c r="C53" s="35"/>
      <c r="D53" s="36"/>
      <c r="E53" s="55"/>
      <c r="F53" s="29"/>
      <c r="G53" s="25"/>
      <c r="H53" s="26">
        <v>0</v>
      </c>
      <c r="I53" s="56"/>
    </row>
    <row r="54" spans="1:12" x14ac:dyDescent="0.15">
      <c r="A54" s="20" t="s">
        <v>2</v>
      </c>
      <c r="B54" s="20" t="s">
        <v>60</v>
      </c>
      <c r="C54" s="22"/>
      <c r="D54" s="28">
        <v>0</v>
      </c>
      <c r="E54" s="55"/>
      <c r="F54" s="29"/>
      <c r="G54" s="25">
        <v>0</v>
      </c>
      <c r="H54" s="26">
        <v>0</v>
      </c>
      <c r="I54" s="56"/>
      <c r="K54" s="1"/>
    </row>
    <row r="55" spans="1:12" x14ac:dyDescent="0.15">
      <c r="A55" s="20"/>
      <c r="B55" s="20" t="s">
        <v>61</v>
      </c>
      <c r="C55" s="35"/>
      <c r="D55" s="36">
        <v>0</v>
      </c>
      <c r="E55" s="55"/>
      <c r="F55" s="29"/>
      <c r="G55" s="25"/>
      <c r="H55" s="26">
        <v>0</v>
      </c>
      <c r="I55" s="56"/>
      <c r="K55" s="1"/>
    </row>
    <row r="56" spans="1:12" x14ac:dyDescent="0.15">
      <c r="A56" s="20"/>
      <c r="B56" s="20" t="s">
        <v>62</v>
      </c>
      <c r="C56" s="35"/>
      <c r="D56" s="36"/>
      <c r="E56" s="55"/>
      <c r="F56" s="29"/>
      <c r="G56" s="25"/>
      <c r="H56" s="26">
        <v>0</v>
      </c>
      <c r="I56" s="56"/>
      <c r="K56" s="1"/>
    </row>
    <row r="57" spans="1:12" x14ac:dyDescent="0.15">
      <c r="A57" s="20"/>
      <c r="B57" s="20" t="s">
        <v>63</v>
      </c>
      <c r="C57" s="22"/>
      <c r="D57" s="28">
        <v>0</v>
      </c>
      <c r="E57" s="55"/>
      <c r="F57" s="29"/>
      <c r="G57" s="25"/>
      <c r="H57" s="26">
        <v>0</v>
      </c>
      <c r="I57" s="56"/>
      <c r="K57" s="1"/>
    </row>
    <row r="58" spans="1:12" x14ac:dyDescent="0.15">
      <c r="A58" s="20"/>
      <c r="B58" s="20" t="s">
        <v>64</v>
      </c>
      <c r="C58" s="22"/>
      <c r="D58" s="28"/>
      <c r="E58" s="55"/>
      <c r="F58" s="29"/>
      <c r="G58" s="25"/>
      <c r="H58" s="26">
        <v>0</v>
      </c>
      <c r="I58" s="56"/>
    </row>
    <row r="59" spans="1:12" x14ac:dyDescent="0.15">
      <c r="A59" s="20"/>
      <c r="B59" s="20" t="s">
        <v>65</v>
      </c>
      <c r="C59" s="22"/>
      <c r="D59" s="28"/>
      <c r="E59" s="55"/>
      <c r="F59" s="29"/>
      <c r="G59" s="25"/>
      <c r="H59" s="26"/>
      <c r="I59" s="56"/>
    </row>
    <row r="60" spans="1:12" x14ac:dyDescent="0.15">
      <c r="A60" s="20"/>
      <c r="B60" s="20" t="s">
        <v>66</v>
      </c>
      <c r="C60" s="22"/>
      <c r="D60" s="28">
        <v>0</v>
      </c>
      <c r="E60" s="55"/>
      <c r="F60" s="29"/>
      <c r="G60" s="25"/>
      <c r="H60" s="26">
        <v>206.23</v>
      </c>
      <c r="I60" s="56"/>
    </row>
    <row r="61" spans="1:12" x14ac:dyDescent="0.15">
      <c r="A61" s="63" t="s">
        <v>2</v>
      </c>
      <c r="B61" s="63" t="s">
        <v>67</v>
      </c>
      <c r="C61" s="22"/>
      <c r="D61" s="28">
        <v>30</v>
      </c>
      <c r="E61" s="55"/>
      <c r="F61" s="29"/>
      <c r="G61" s="25">
        <v>0</v>
      </c>
      <c r="H61" s="26"/>
      <c r="I61" s="56"/>
      <c r="K61" s="1"/>
    </row>
    <row r="62" spans="1:12" x14ac:dyDescent="0.15">
      <c r="A62" s="64" t="s">
        <v>68</v>
      </c>
      <c r="B62" s="64"/>
      <c r="C62" s="65">
        <f>SUM(C45:C61)</f>
        <v>26000</v>
      </c>
      <c r="D62" s="65">
        <f>SUM(D45:D61)</f>
        <v>30</v>
      </c>
      <c r="E62" s="59">
        <f t="shared" ref="E62:E67" si="3">D62-C62</f>
        <v>-25970</v>
      </c>
      <c r="F62" s="66"/>
      <c r="G62" s="65">
        <f>SUM(G45:G61)</f>
        <v>26450</v>
      </c>
      <c r="H62" s="65">
        <f>SUM(H45:H61)</f>
        <v>446.98</v>
      </c>
      <c r="I62" s="58">
        <f>G62-H62</f>
        <v>26003.02</v>
      </c>
      <c r="K62" s="1"/>
    </row>
    <row r="63" spans="1:12" x14ac:dyDescent="0.15">
      <c r="A63" s="12" t="s">
        <v>69</v>
      </c>
      <c r="B63" s="27"/>
      <c r="C63" s="22"/>
      <c r="D63" s="28">
        <v>0</v>
      </c>
      <c r="E63" s="16">
        <f t="shared" si="3"/>
        <v>0</v>
      </c>
      <c r="F63" s="29"/>
      <c r="G63" s="30">
        <v>1000</v>
      </c>
      <c r="H63" s="26">
        <v>0</v>
      </c>
      <c r="I63" s="16">
        <f>G63-H63</f>
        <v>1000</v>
      </c>
    </row>
    <row r="64" spans="1:12" x14ac:dyDescent="0.15">
      <c r="A64" s="20" t="s">
        <v>70</v>
      </c>
      <c r="B64" s="67"/>
      <c r="C64" s="14">
        <v>3800</v>
      </c>
      <c r="D64" s="68">
        <v>0</v>
      </c>
      <c r="E64" s="42">
        <f t="shared" si="3"/>
        <v>-3800</v>
      </c>
      <c r="F64" s="69"/>
      <c r="G64" s="70">
        <v>3800</v>
      </c>
      <c r="H64" s="19">
        <v>0</v>
      </c>
      <c r="I64" s="42">
        <f>G64-H64</f>
        <v>3800</v>
      </c>
    </row>
    <row r="65" spans="1:9" x14ac:dyDescent="0.15">
      <c r="A65" s="20" t="s">
        <v>71</v>
      </c>
      <c r="B65" s="67"/>
      <c r="C65" s="22"/>
      <c r="D65" s="23"/>
      <c r="E65" s="16">
        <f t="shared" si="3"/>
        <v>0</v>
      </c>
      <c r="F65" s="24"/>
      <c r="G65" s="25">
        <v>200</v>
      </c>
      <c r="H65" s="26">
        <v>0</v>
      </c>
      <c r="I65" s="16">
        <f>G65-H65</f>
        <v>200</v>
      </c>
    </row>
    <row r="66" spans="1:9" x14ac:dyDescent="0.15">
      <c r="A66" s="12" t="s">
        <v>72</v>
      </c>
      <c r="B66" s="27"/>
      <c r="C66" s="71"/>
      <c r="D66" s="28">
        <v>0</v>
      </c>
      <c r="E66" s="16">
        <f t="shared" si="3"/>
        <v>0</v>
      </c>
      <c r="F66" s="29"/>
      <c r="G66" s="30">
        <v>1200</v>
      </c>
      <c r="H66" s="26">
        <f>100</f>
        <v>100</v>
      </c>
      <c r="I66" s="16">
        <f>G66-H66</f>
        <v>1100</v>
      </c>
    </row>
    <row r="67" spans="1:9" x14ac:dyDescent="0.15">
      <c r="A67" s="12"/>
      <c r="B67" s="13"/>
      <c r="C67" s="72"/>
      <c r="D67" s="73"/>
      <c r="E67" s="16">
        <f t="shared" si="3"/>
        <v>0</v>
      </c>
      <c r="F67" s="29"/>
      <c r="G67" s="30">
        <v>0</v>
      </c>
      <c r="H67" s="74"/>
      <c r="I67" s="16">
        <f>G67+H67</f>
        <v>0</v>
      </c>
    </row>
    <row r="68" spans="1:9" x14ac:dyDescent="0.15">
      <c r="A68" s="75" t="s">
        <v>73</v>
      </c>
      <c r="B68" s="75"/>
      <c r="C68" s="76">
        <f>SUM(C5:C67)-C44-C62-C34</f>
        <v>70150</v>
      </c>
      <c r="D68" s="76">
        <f>SUM(D5:D67)-D44-D62-D34</f>
        <v>8614.77</v>
      </c>
      <c r="E68" s="77">
        <f>SUM(E64,E62,E44,E34,E26,E23,E22,E21,E20,E18,E17,E15,E14,E13,E12,E11,E5,E6,,E7,E8,E63,E9,E10)</f>
        <v>-66821.73000000001</v>
      </c>
      <c r="F68" s="78"/>
      <c r="G68" s="76">
        <f>SUM(G5:G67)-G44-G62-G34</f>
        <v>76865</v>
      </c>
      <c r="H68" s="79">
        <f>SUM(H5:H67)-H44-H62-H34</f>
        <v>1643.4299999999998</v>
      </c>
      <c r="I68" s="77">
        <f>SUM(I65,I66,I64,I62,I44,I34,I26,I23,I22,I21,I20,I18,I17,I15,I14,I13,I12,I11,I5,I6,,I7,I8,I63,I9,I10,I25)</f>
        <v>75228.02</v>
      </c>
    </row>
    <row r="69" spans="1:9" x14ac:dyDescent="0.15">
      <c r="A69" s="75"/>
      <c r="B69" s="75" t="s">
        <v>74</v>
      </c>
      <c r="C69" s="80"/>
      <c r="D69" s="80">
        <f>D7</f>
        <v>0</v>
      </c>
      <c r="E69" s="81"/>
      <c r="F69" s="82"/>
      <c r="G69" s="80"/>
      <c r="H69" s="83">
        <f>H7</f>
        <v>0</v>
      </c>
      <c r="I69" s="84"/>
    </row>
    <row r="70" spans="1:9" x14ac:dyDescent="0.15">
      <c r="A70" s="85"/>
      <c r="B70" s="85" t="s">
        <v>75</v>
      </c>
      <c r="C70" s="86"/>
      <c r="D70" s="86">
        <f>D68</f>
        <v>8614.77</v>
      </c>
      <c r="E70" s="86"/>
      <c r="F70" s="87"/>
      <c r="G70" s="86"/>
      <c r="H70" s="86">
        <f>H68</f>
        <v>1643.4299999999998</v>
      </c>
      <c r="I70" s="88"/>
    </row>
    <row r="71" spans="1:9" x14ac:dyDescent="0.15">
      <c r="D71" s="89"/>
      <c r="E71" s="90">
        <f>D68-C68</f>
        <v>-61535.229999999996</v>
      </c>
      <c r="F71" s="91"/>
      <c r="G71" s="92"/>
      <c r="H71" s="93"/>
      <c r="I71" s="90">
        <f>G68-H68</f>
        <v>75221.570000000007</v>
      </c>
    </row>
    <row r="72" spans="1:9" x14ac:dyDescent="0.15">
      <c r="D72" s="89"/>
      <c r="E72" s="90"/>
      <c r="F72" s="91"/>
      <c r="G72" s="92"/>
      <c r="H72" s="93"/>
      <c r="I72" s="90"/>
    </row>
    <row r="73" spans="1:9" x14ac:dyDescent="0.15">
      <c r="C73" s="94" t="s">
        <v>76</v>
      </c>
    </row>
    <row r="74" spans="1:9" x14ac:dyDescent="0.15">
      <c r="A74" s="95">
        <v>42582</v>
      </c>
      <c r="B74" s="1" t="s">
        <v>77</v>
      </c>
      <c r="C74" s="49" t="s">
        <v>2</v>
      </c>
      <c r="D74" s="96">
        <v>2603.1999999999998</v>
      </c>
    </row>
    <row r="75" spans="1:9" x14ac:dyDescent="0.15">
      <c r="A75" s="95">
        <v>42582</v>
      </c>
      <c r="B75" s="1" t="s">
        <v>78</v>
      </c>
      <c r="D75" s="96">
        <v>1475.86</v>
      </c>
    </row>
    <row r="76" spans="1:9" x14ac:dyDescent="0.15">
      <c r="A76" s="95">
        <v>42582</v>
      </c>
      <c r="B76" s="1" t="s">
        <v>79</v>
      </c>
      <c r="C76" s="49" t="s">
        <v>2</v>
      </c>
      <c r="D76" s="97">
        <v>70039.929999999993</v>
      </c>
    </row>
    <row r="77" spans="1:9" x14ac:dyDescent="0.15">
      <c r="B77" s="1" t="s">
        <v>80</v>
      </c>
      <c r="D77" s="96">
        <v>20000</v>
      </c>
    </row>
    <row r="80" spans="1:9" x14ac:dyDescent="0.15">
      <c r="B80" s="1" t="s">
        <v>81</v>
      </c>
      <c r="D80" s="1" t="s">
        <v>82</v>
      </c>
    </row>
  </sheetData>
  <pageMargins left="0.7" right="0.7" top="0.25" bottom="0.5" header="0" footer="0"/>
  <pageSetup scale="78" orientation="portrait" horizontalDpi="4294967293" verticalDpi="4294967293" r:id="rId1"/>
  <headerFoot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2016 Newsletter jul tran</vt:lpstr>
      <vt:lpstr>'August 2016 Newsletter jul tran'!Print_Area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Quilt Guild</dc:creator>
  <cp:lastModifiedBy>Quilt Guild</cp:lastModifiedBy>
  <dcterms:created xsi:type="dcterms:W3CDTF">2016-08-30T18:05:25Z</dcterms:created>
  <dcterms:modified xsi:type="dcterms:W3CDTF">2016-08-30T18:08:39Z</dcterms:modified>
</cp:coreProperties>
</file>